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we\Dropbox\Mein PC (DESKTOP-CAHH80Q)\Documents\2017.06bis_FondazioneBick\0_Vermietungsunterlagen\"/>
    </mc:Choice>
  </mc:AlternateContent>
  <xr:revisionPtr revIDLastSave="0" documentId="13_ncr:1_{1F02D5E5-491C-4705-85A0-9873AF2D5818}" xr6:coauthVersionLast="47" xr6:coauthVersionMax="47" xr10:uidLastSave="{00000000-0000-0000-0000-000000000000}"/>
  <bookViews>
    <workbookView xWindow="28680" yWindow="-120" windowWidth="29040" windowHeight="15840" xr2:uid="{6646A0AE-D618-4D00-8F4B-B9FC419EA2F9}"/>
  </bookViews>
  <sheets>
    <sheet name="Rechner" sheetId="1" r:id="rId1"/>
    <sheet name="Tabelle1" sheetId="3" r:id="rId2"/>
    <sheet name="Date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5" i="1"/>
  <c r="C23" i="1"/>
  <c r="C22" i="1"/>
  <c r="C21" i="1"/>
  <c r="C20" i="1"/>
  <c r="B5" i="2"/>
  <c r="B6" i="2"/>
  <c r="B4" i="2"/>
  <c r="D13" i="1" l="1"/>
  <c r="A30" i="1"/>
  <c r="D30" i="1" s="1"/>
  <c r="A28" i="1"/>
  <c r="D28" i="1" s="1"/>
  <c r="A25" i="1" l="1"/>
  <c r="D25" i="1" s="1"/>
  <c r="A18" i="1"/>
  <c r="A23" i="1" s="1"/>
  <c r="A21" i="1" l="1"/>
  <c r="D21" i="1" s="1"/>
  <c r="D23" i="1"/>
  <c r="A26" i="1"/>
  <c r="D26" i="1" s="1"/>
  <c r="A22" i="1"/>
  <c r="D22" i="1" s="1"/>
  <c r="A20" i="1"/>
  <c r="D20" i="1" s="1"/>
  <c r="D32" i="1" l="1"/>
</calcChain>
</file>

<file path=xl/sharedStrings.xml><?xml version="1.0" encoding="utf-8"?>
<sst xmlns="http://schemas.openxmlformats.org/spreadsheetml/2006/main" count="52" uniqueCount="48">
  <si>
    <t>J/N</t>
  </si>
  <si>
    <t>Anzahl Personen</t>
  </si>
  <si>
    <t>Reinigungspauschale</t>
  </si>
  <si>
    <t>Hund</t>
  </si>
  <si>
    <t>Casa Bick</t>
  </si>
  <si>
    <t>Atelier Bick</t>
  </si>
  <si>
    <t>Casa Maria</t>
  </si>
  <si>
    <t>Casa Cecilia</t>
  </si>
  <si>
    <t>Beträge in CHF</t>
  </si>
  <si>
    <t>gesamt</t>
  </si>
  <si>
    <t>Hauptsaison von</t>
  </si>
  <si>
    <t>Hauptsaison bis</t>
  </si>
  <si>
    <t>Nächte Aufschlag Hauptsaison</t>
  </si>
  <si>
    <t>Nächte Aufschlag Nicht-Künstler</t>
  </si>
  <si>
    <t>Beginn Aufenthalt Hauptsaison</t>
  </si>
  <si>
    <t>Ende Aufenthalt Hauptsaison</t>
  </si>
  <si>
    <t>Nächte gesamt, davon:</t>
  </si>
  <si>
    <t>Rechnungssumme</t>
  </si>
  <si>
    <t>Erw. und Kinder ab 2 Jahren</t>
  </si>
  <si>
    <t>J</t>
  </si>
  <si>
    <t>N</t>
  </si>
  <si>
    <t>Mietpreisrechner Stiftung E. Bick</t>
  </si>
  <si>
    <t>Reinigungsaufschlag Hund</t>
  </si>
  <si>
    <t>Angaben ohne Gewähr</t>
  </si>
  <si>
    <t>gültig von</t>
  </si>
  <si>
    <t>gültig bis</t>
  </si>
  <si>
    <t>Trifft Hauptsaison</t>
  </si>
  <si>
    <t>Stück Bettwäsche zu je</t>
  </si>
  <si>
    <t>gebuchtes Haus</t>
  </si>
  <si>
    <t>Aufenthalt von</t>
  </si>
  <si>
    <t>Aufenthalt bis</t>
  </si>
  <si>
    <t>Für Ihren Aufenthalt ergeben sich daraus folgende Kosten:</t>
  </si>
  <si>
    <t>Bitte wählen Sie aus der Liste</t>
  </si>
  <si>
    <t>Künstler*in</t>
  </si>
  <si>
    <t>Auswahlfelder:</t>
  </si>
  <si>
    <t>Reinigung</t>
  </si>
  <si>
    <t>Preise pro Nacht</t>
  </si>
  <si>
    <t>in 1. Wo</t>
  </si>
  <si>
    <t>in 2. Wo</t>
  </si>
  <si>
    <t>in 3. Wo</t>
  </si>
  <si>
    <t>ab 4. Wo</t>
  </si>
  <si>
    <t>Nächte in der 1. Woche</t>
  </si>
  <si>
    <t>Nächte in der 2. Woche</t>
  </si>
  <si>
    <t>Nächte in der 3. Woche</t>
  </si>
  <si>
    <t>Nächte ab der 4. Woche</t>
  </si>
  <si>
    <t>Preis</t>
  </si>
  <si>
    <t>Bitte geben Sie die Angaben zu Ihrem Aufenthalt in die grünen Felder ein:</t>
  </si>
  <si>
    <t>Hauptsaison Aufschlag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</si>
</sst>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14" fontId="0" fillId="2" borderId="0" xfId="0" applyNumberForma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2" fontId="0" fillId="3" borderId="0" xfId="0" applyNumberFormat="1" applyFill="1"/>
    <xf numFmtId="4" fontId="0" fillId="3" borderId="0" xfId="0" applyNumberFormat="1" applyFill="1"/>
    <xf numFmtId="2" fontId="0" fillId="2" borderId="0" xfId="0" applyNumberFormat="1" applyFill="1"/>
    <xf numFmtId="4" fontId="1" fillId="3" borderId="1" xfId="0" applyNumberFormat="1" applyFont="1" applyFill="1" applyBorder="1"/>
    <xf numFmtId="0" fontId="0" fillId="4" borderId="0" xfId="0" applyFill="1" applyAlignment="1" applyProtection="1">
      <alignment horizontal="center"/>
      <protection locked="0"/>
    </xf>
    <xf numFmtId="14" fontId="0" fillId="4" borderId="0" xfId="0" applyNumberFormat="1" applyFill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</cellXfs>
  <cellStyles count="1">
    <cellStyle name="Standard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EAD8-49A2-448B-B8C4-BF52788BA8A9}">
  <dimension ref="A1:D35"/>
  <sheetViews>
    <sheetView tabSelected="1" zoomScaleNormal="100" workbookViewId="0">
      <selection activeCell="C13" sqref="C13"/>
    </sheetView>
  </sheetViews>
  <sheetFormatPr baseColWidth="10" defaultColWidth="8.90625" defaultRowHeight="14.5" x14ac:dyDescent="0.35"/>
  <cols>
    <col min="1" max="1" width="5.81640625" style="2" customWidth="1"/>
    <col min="2" max="2" width="27.54296875" style="2" bestFit="1" customWidth="1"/>
    <col min="3" max="5" width="12.81640625" style="2" customWidth="1"/>
    <col min="6" max="16384" width="8.90625" style="2"/>
  </cols>
  <sheetData>
    <row r="1" spans="1:4" s="9" customFormat="1" ht="18.5" x14ac:dyDescent="0.45">
      <c r="A1" s="8" t="s">
        <v>21</v>
      </c>
    </row>
    <row r="2" spans="1:4" s="9" customFormat="1" ht="8" customHeight="1" x14ac:dyDescent="0.45"/>
    <row r="3" spans="1:4" x14ac:dyDescent="0.35">
      <c r="B3" s="2" t="s">
        <v>24</v>
      </c>
      <c r="C3" s="10">
        <v>45292</v>
      </c>
    </row>
    <row r="4" spans="1:4" x14ac:dyDescent="0.35">
      <c r="B4" s="2" t="s">
        <v>25</v>
      </c>
      <c r="C4" s="10">
        <v>45664</v>
      </c>
    </row>
    <row r="6" spans="1:4" x14ac:dyDescent="0.35">
      <c r="A6" s="11" t="s">
        <v>46</v>
      </c>
    </row>
    <row r="8" spans="1:4" x14ac:dyDescent="0.35">
      <c r="B8" s="2" t="s">
        <v>28</v>
      </c>
      <c r="C8" s="17" t="s">
        <v>6</v>
      </c>
      <c r="D8" s="2" t="s">
        <v>32</v>
      </c>
    </row>
    <row r="9" spans="1:4" x14ac:dyDescent="0.35">
      <c r="B9" s="2" t="s">
        <v>1</v>
      </c>
      <c r="C9" s="17">
        <v>1</v>
      </c>
      <c r="D9" s="2" t="s">
        <v>18</v>
      </c>
    </row>
    <row r="10" spans="1:4" x14ac:dyDescent="0.35">
      <c r="B10" s="2" t="s">
        <v>33</v>
      </c>
      <c r="C10" s="17" t="s">
        <v>19</v>
      </c>
      <c r="D10" s="2" t="s">
        <v>0</v>
      </c>
    </row>
    <row r="11" spans="1:4" x14ac:dyDescent="0.35">
      <c r="B11" s="2" t="s">
        <v>3</v>
      </c>
      <c r="C11" s="17" t="s">
        <v>20</v>
      </c>
      <c r="D11" s="2" t="s">
        <v>0</v>
      </c>
    </row>
    <row r="13" spans="1:4" x14ac:dyDescent="0.35">
      <c r="B13" s="2" t="s">
        <v>29</v>
      </c>
      <c r="C13" s="18">
        <v>45078</v>
      </c>
      <c r="D13" s="20" t="str">
        <f>IF($C13&lt;$C14,"","Eingabefehler")</f>
        <v/>
      </c>
    </row>
    <row r="14" spans="1:4" x14ac:dyDescent="0.35">
      <c r="B14" s="2" t="s">
        <v>30</v>
      </c>
      <c r="C14" s="18">
        <v>45085</v>
      </c>
      <c r="D14" s="20"/>
    </row>
    <row r="16" spans="1:4" x14ac:dyDescent="0.35">
      <c r="A16" s="11" t="s">
        <v>31</v>
      </c>
    </row>
    <row r="18" spans="1:4" x14ac:dyDescent="0.35">
      <c r="A18" s="2">
        <f>$C$14-$C$13</f>
        <v>7</v>
      </c>
      <c r="B18" s="2" t="s">
        <v>16</v>
      </c>
      <c r="C18" s="12" t="s">
        <v>45</v>
      </c>
      <c r="D18" s="12" t="s">
        <v>9</v>
      </c>
    </row>
    <row r="20" spans="1:4" x14ac:dyDescent="0.35">
      <c r="A20" s="2">
        <f>MIN($A$18,7)</f>
        <v>7</v>
      </c>
      <c r="B20" s="2" t="s">
        <v>41</v>
      </c>
      <c r="C20" s="13">
        <f>VLOOKUP(C$8,Daten!$A$9:$G$12,2,FALSE)</f>
        <v>85</v>
      </c>
      <c r="D20" s="14">
        <f>$A20*$C20</f>
        <v>595</v>
      </c>
    </row>
    <row r="21" spans="1:4" x14ac:dyDescent="0.35">
      <c r="A21" s="2">
        <f>MIN(MAX($A$18-7,0),7)</f>
        <v>0</v>
      </c>
      <c r="B21" s="2" t="s">
        <v>42</v>
      </c>
      <c r="C21" s="13">
        <f>VLOOKUP(C$8,Daten!$A$9:$G$12,3,FALSE)</f>
        <v>75</v>
      </c>
      <c r="D21" s="14">
        <f>$A21*$C21</f>
        <v>0</v>
      </c>
    </row>
    <row r="22" spans="1:4" x14ac:dyDescent="0.35">
      <c r="A22" s="2">
        <f>MIN(MAX($A$18-14,0),7)</f>
        <v>0</v>
      </c>
      <c r="B22" s="2" t="s">
        <v>43</v>
      </c>
      <c r="C22" s="13">
        <f>VLOOKUP(C$8,Daten!$A$9:$G$12,4,FALSE)</f>
        <v>70</v>
      </c>
      <c r="D22" s="14">
        <f>$A22*$C22</f>
        <v>0</v>
      </c>
    </row>
    <row r="23" spans="1:4" x14ac:dyDescent="0.35">
      <c r="A23" s="2">
        <f>MAX($A$18-21,0)</f>
        <v>0</v>
      </c>
      <c r="B23" s="2" t="s">
        <v>44</v>
      </c>
      <c r="C23" s="13">
        <f>VLOOKUP(C$8,Daten!$A$9:$G$12,5,FALSE)</f>
        <v>60</v>
      </c>
      <c r="D23" s="14">
        <f>$A23*$C23</f>
        <v>0</v>
      </c>
    </row>
    <row r="24" spans="1:4" x14ac:dyDescent="0.35">
      <c r="C24" s="13"/>
      <c r="D24" s="14"/>
    </row>
    <row r="25" spans="1:4" x14ac:dyDescent="0.35">
      <c r="A25" s="2">
        <f>IF(Daten!$B$4="J",Daten!$B$6-Daten!$B$5,0)</f>
        <v>0</v>
      </c>
      <c r="B25" s="2" t="s">
        <v>12</v>
      </c>
      <c r="C25" s="13">
        <f>VLOOKUP(C$8,Daten!$A$9:$G$12,7,FALSE)</f>
        <v>0</v>
      </c>
      <c r="D25" s="14">
        <f>$A25*$C25</f>
        <v>0</v>
      </c>
    </row>
    <row r="26" spans="1:4" x14ac:dyDescent="0.35">
      <c r="A26" s="2">
        <f>IF(UPPER($C$10)="J",0,$A$18)</f>
        <v>0</v>
      </c>
      <c r="B26" s="2" t="s">
        <v>13</v>
      </c>
      <c r="C26" s="15">
        <v>20</v>
      </c>
      <c r="D26" s="14">
        <f>$A26*$C26</f>
        <v>0</v>
      </c>
    </row>
    <row r="27" spans="1:4" x14ac:dyDescent="0.35">
      <c r="C27" s="13"/>
      <c r="D27" s="14"/>
    </row>
    <row r="28" spans="1:4" x14ac:dyDescent="0.35">
      <c r="A28" s="2">
        <f>$C$9</f>
        <v>1</v>
      </c>
      <c r="B28" s="2" t="s">
        <v>27</v>
      </c>
      <c r="C28" s="15">
        <v>25</v>
      </c>
      <c r="D28" s="14">
        <f>$A28*$C28</f>
        <v>25</v>
      </c>
    </row>
    <row r="29" spans="1:4" x14ac:dyDescent="0.35">
      <c r="B29" s="2" t="s">
        <v>2</v>
      </c>
      <c r="C29" s="13"/>
      <c r="D29" s="14">
        <f>VLOOKUP($C$8,Daten!$A$9:$G$12,6,FALSE)</f>
        <v>130</v>
      </c>
    </row>
    <row r="30" spans="1:4" x14ac:dyDescent="0.35">
      <c r="A30" s="2">
        <f>IF(UPPER($C$11)="J",1,0)</f>
        <v>0</v>
      </c>
      <c r="B30" s="2" t="s">
        <v>22</v>
      </c>
      <c r="C30" s="15">
        <v>20</v>
      </c>
      <c r="D30" s="14">
        <f>$A30*$C30</f>
        <v>0</v>
      </c>
    </row>
    <row r="31" spans="1:4" x14ac:dyDescent="0.35">
      <c r="D31" s="14"/>
    </row>
    <row r="32" spans="1:4" ht="15" thickBot="1" x14ac:dyDescent="0.4">
      <c r="B32" s="11" t="s">
        <v>17</v>
      </c>
      <c r="C32" s="11"/>
      <c r="D32" s="16">
        <f>SUM($D$20:$D$31)</f>
        <v>750</v>
      </c>
    </row>
    <row r="33" spans="2:2" ht="15" thickTop="1" x14ac:dyDescent="0.35"/>
    <row r="34" spans="2:2" x14ac:dyDescent="0.35">
      <c r="B34" s="14" t="s">
        <v>8</v>
      </c>
    </row>
    <row r="35" spans="2:2" x14ac:dyDescent="0.35">
      <c r="B35" s="14" t="s">
        <v>23</v>
      </c>
    </row>
  </sheetData>
  <sheetProtection algorithmName="SHA-512" hashValue="1EEuVvoahNAxQdiyY+ldi5R4m1V16ELYzeJ5UMXl+/LPG5poa2D8okO6pglwti/SIck0ML+ukgVacDmMNL30RQ==" saltValue="ELpjJQhNLCwpeDCas6Ebtw==" spinCount="100000" sheet="1" objects="1" scenarios="1" selectLockedCells="1"/>
  <mergeCells count="1">
    <mergeCell ref="D13:D14"/>
  </mergeCells>
  <conditionalFormatting sqref="D13">
    <cfRule type="cellIs" dxfId="1" priority="13" operator="equal">
      <formula>"Eingabefehler"</formula>
    </cfRule>
    <cfRule type="cellIs" dxfId="0" priority="14" operator="equal">
      <formula>"Ok"</formula>
    </cfRule>
  </conditionalFormatting>
  <dataValidations count="3">
    <dataValidation type="whole" operator="greaterThan" showInputMessage="1" showErrorMessage="1" error="Eingabefehler" sqref="C9" xr:uid="{EDF2F2A9-BF02-4D07-8BE3-B455B91E019C}">
      <formula1>0</formula1>
    </dataValidation>
    <dataValidation type="date" operator="greaterThanOrEqual" allowBlank="1" showInputMessage="1" showErrorMessage="1" error="Eingabefehler" sqref="C13" xr:uid="{7EC42D87-0B44-4E75-9EF0-EFBBF16E52E2}">
      <formula1>$C$3</formula1>
    </dataValidation>
    <dataValidation type="date" operator="lessThanOrEqual" allowBlank="1" showInputMessage="1" showErrorMessage="1" error="Eingabefehler" sqref="C14" xr:uid="{A1FDDE80-2246-4191-A847-CDF93F8C8EE8}">
      <formula1>$C$4</formula1>
    </dataValidation>
  </dataValidations>
  <pageMargins left="0.7" right="0.7" top="0.75" bottom="0.75" header="0.3" footer="0.3"/>
  <pageSetup paperSize="9" orientation="portrait" r:id="rId1"/>
  <ignoredErrors>
    <ignoredError sqref="D29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Eingabefehler" xr:uid="{F54BF75A-2928-483D-98D8-58619239C2E3}">
          <x14:formula1>
            <xm:f>Daten!$A$9:$A$12</xm:f>
          </x14:formula1>
          <xm:sqref>C8</xm:sqref>
        </x14:dataValidation>
        <x14:dataValidation type="list" allowBlank="1" showInputMessage="1" showErrorMessage="1" error="Eingabefehler" xr:uid="{DC66CD05-85BE-43C1-A775-DD5DE171E515}">
          <x14:formula1>
            <xm:f>Daten!$B$14:$B$15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8722-CBB1-44E3-84AF-9C66A721909B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BB614-62FB-4CB7-98B3-73F00E19D5FF}">
  <dimension ref="A1:G15"/>
  <sheetViews>
    <sheetView zoomScale="80" zoomScaleNormal="80" workbookViewId="0">
      <selection activeCell="A15" sqref="A15"/>
    </sheetView>
  </sheetViews>
  <sheetFormatPr baseColWidth="10" defaultColWidth="8.90625" defaultRowHeight="14.5" x14ac:dyDescent="0.35"/>
  <cols>
    <col min="1" max="1" width="26.36328125" style="2" bestFit="1" customWidth="1"/>
    <col min="2" max="7" width="12.81640625" style="2" customWidth="1"/>
    <col min="8" max="16384" width="8.90625" style="2"/>
  </cols>
  <sheetData>
    <row r="1" spans="1:7" x14ac:dyDescent="0.35">
      <c r="A1" s="2" t="s">
        <v>10</v>
      </c>
      <c r="B1" s="7">
        <v>45095</v>
      </c>
    </row>
    <row r="2" spans="1:7" x14ac:dyDescent="0.35">
      <c r="A2" s="2" t="s">
        <v>11</v>
      </c>
      <c r="B2" s="7">
        <v>45186</v>
      </c>
    </row>
    <row r="4" spans="1:7" x14ac:dyDescent="0.35">
      <c r="A4" s="2" t="s">
        <v>26</v>
      </c>
      <c r="B4" s="3" t="str">
        <f>IF(OR(Rechner!$C$14&lt;=$B$1,Rechner!$C$13&gt;=$B$2),"N","J")</f>
        <v>N</v>
      </c>
    </row>
    <row r="5" spans="1:7" x14ac:dyDescent="0.35">
      <c r="A5" s="2" t="s">
        <v>14</v>
      </c>
      <c r="B5" s="5">
        <f>MAX(Rechner!C$13,$B$1)</f>
        <v>45095</v>
      </c>
    </row>
    <row r="6" spans="1:7" x14ac:dyDescent="0.35">
      <c r="A6" s="2" t="s">
        <v>15</v>
      </c>
      <c r="B6" s="5">
        <f>MIN(Rechner!C$14,$B$2)</f>
        <v>45085</v>
      </c>
    </row>
    <row r="8" spans="1:7" x14ac:dyDescent="0.35">
      <c r="A8" s="2" t="s">
        <v>36</v>
      </c>
      <c r="B8" s="4" t="s">
        <v>37</v>
      </c>
      <c r="C8" s="4" t="s">
        <v>38</v>
      </c>
      <c r="D8" s="4" t="s">
        <v>39</v>
      </c>
      <c r="E8" s="4" t="s">
        <v>40</v>
      </c>
      <c r="F8" s="4" t="s">
        <v>35</v>
      </c>
      <c r="G8" s="19" t="s">
        <v>47</v>
      </c>
    </row>
    <row r="9" spans="1:7" x14ac:dyDescent="0.35">
      <c r="A9" s="1" t="s">
        <v>4</v>
      </c>
      <c r="B9" s="1">
        <v>95</v>
      </c>
      <c r="C9" s="1">
        <v>85</v>
      </c>
      <c r="D9" s="1">
        <v>80</v>
      </c>
      <c r="E9" s="1">
        <v>65</v>
      </c>
      <c r="F9" s="1">
        <v>100</v>
      </c>
      <c r="G9" s="1">
        <v>15</v>
      </c>
    </row>
    <row r="10" spans="1:7" x14ac:dyDescent="0.35">
      <c r="A10" s="1" t="s">
        <v>5</v>
      </c>
      <c r="B10" s="1">
        <v>95</v>
      </c>
      <c r="C10" s="1">
        <v>85</v>
      </c>
      <c r="D10" s="1">
        <v>80</v>
      </c>
      <c r="E10" s="1">
        <v>65</v>
      </c>
      <c r="F10" s="1">
        <v>100</v>
      </c>
      <c r="G10" s="1">
        <v>15</v>
      </c>
    </row>
    <row r="11" spans="1:7" x14ac:dyDescent="0.35">
      <c r="A11" s="1" t="s">
        <v>6</v>
      </c>
      <c r="B11" s="1">
        <v>85</v>
      </c>
      <c r="C11" s="1">
        <v>75</v>
      </c>
      <c r="D11" s="1">
        <v>70</v>
      </c>
      <c r="E11" s="1">
        <v>60</v>
      </c>
      <c r="F11" s="1">
        <v>130</v>
      </c>
      <c r="G11" s="1">
        <v>0</v>
      </c>
    </row>
    <row r="12" spans="1:7" x14ac:dyDescent="0.35">
      <c r="A12" s="1" t="s">
        <v>7</v>
      </c>
      <c r="B12" s="1">
        <v>85</v>
      </c>
      <c r="C12" s="1">
        <v>75</v>
      </c>
      <c r="D12" s="1">
        <v>70</v>
      </c>
      <c r="E12" s="1">
        <v>60</v>
      </c>
      <c r="F12" s="1">
        <v>130</v>
      </c>
      <c r="G12" s="1">
        <v>0</v>
      </c>
    </row>
    <row r="14" spans="1:7" x14ac:dyDescent="0.35">
      <c r="A14" s="2" t="s">
        <v>34</v>
      </c>
      <c r="B14" s="6" t="s">
        <v>19</v>
      </c>
    </row>
    <row r="15" spans="1:7" x14ac:dyDescent="0.35">
      <c r="B15" s="6" t="s">
        <v>20</v>
      </c>
    </row>
  </sheetData>
  <sheetProtection algorithmName="SHA-512" hashValue="b6CASH/7OZw9T/tSRBGiE/Q+7/ToJFHJISSW6sJTEai3rNp54v6B9hSbzv+lhxBS4Hgm/fMTAvqHP47vTEJEdA==" saltValue="vq4U1GM0y93hVPB8zmy+e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</vt:lpstr>
      <vt:lpstr>Tabelle1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Eva WE</cp:lastModifiedBy>
  <dcterms:created xsi:type="dcterms:W3CDTF">2020-10-09T16:38:47Z</dcterms:created>
  <dcterms:modified xsi:type="dcterms:W3CDTF">2023-10-06T09:31:01Z</dcterms:modified>
</cp:coreProperties>
</file>